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1"/>
  <workbookPr defaultThemeVersion="124226"/>
  <mc:AlternateContent xmlns:mc="http://schemas.openxmlformats.org/markup-compatibility/2006">
    <mc:Choice Requires="x15">
      <x15ac:absPath xmlns:x15ac="http://schemas.microsoft.com/office/spreadsheetml/2010/11/ac" url="/Users/steverundle/Desktop/m'portant stuff/SPRA/"/>
    </mc:Choice>
  </mc:AlternateContent>
  <xr:revisionPtr revIDLastSave="0" documentId="13_ncr:1_{F756C165-F330-E24F-B7D6-ACA4E5720647}" xr6:coauthVersionLast="47" xr6:coauthVersionMax="47" xr10:uidLastSave="{00000000-0000-0000-0000-000000000000}"/>
  <bookViews>
    <workbookView xWindow="0" yWindow="500" windowWidth="23260" windowHeight="12460" xr2:uid="{00000000-000D-0000-FFFF-FFFF00000000}"/>
  </bookViews>
  <sheets>
    <sheet name="2024-2025" sheetId="9" r:id="rId1"/>
    <sheet name="2023-2024" sheetId="8" r:id="rId2"/>
    <sheet name="2022-2023" sheetId="7" r:id="rId3"/>
    <sheet name="2021-2022" sheetId="5" r:id="rId4"/>
    <sheet name="2020-2021" sheetId="4" r:id="rId5"/>
    <sheet name="2019-2020" sheetId="2" r:id="rId6"/>
    <sheet name="2018-2019" sheetId="1"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9" l="1"/>
  <c r="D20" i="9" s="1"/>
  <c r="D7" i="9"/>
  <c r="E17" i="8"/>
  <c r="E19" i="8"/>
  <c r="E3" i="8"/>
  <c r="C13" i="8"/>
  <c r="D15" i="8" s="1"/>
  <c r="D7" i="8"/>
  <c r="E20" i="7"/>
  <c r="D16" i="7"/>
  <c r="D26" i="5"/>
  <c r="D7" i="7"/>
  <c r="C14" i="7"/>
  <c r="D9" i="5"/>
  <c r="E28" i="5"/>
  <c r="E30" i="5" s="1"/>
  <c r="C24" i="5"/>
  <c r="C21" i="5"/>
  <c r="E22" i="9" l="1"/>
  <c r="E24" i="9" s="1"/>
  <c r="E18" i="7"/>
  <c r="K7" i="4"/>
  <c r="K14" i="4"/>
  <c r="K10" i="2"/>
  <c r="K18" i="2" s="1"/>
  <c r="K20" i="2" s="1"/>
  <c r="K27" i="2" s="1"/>
  <c r="K16" i="2"/>
  <c r="K16" i="1"/>
  <c r="K11" i="1"/>
  <c r="K18" i="1" s="1"/>
  <c r="K20" i="1" s="1"/>
  <c r="L16" i="4" l="1"/>
  <c r="L18" i="4" s="1"/>
</calcChain>
</file>

<file path=xl/sharedStrings.xml><?xml version="1.0" encoding="utf-8"?>
<sst xmlns="http://schemas.openxmlformats.org/spreadsheetml/2006/main" count="121" uniqueCount="85">
  <si>
    <t>Balance brought forward</t>
  </si>
  <si>
    <t>Income</t>
  </si>
  <si>
    <t>Miscellaneous room hire - mainly Dance Class/Yoga Class (June to August 2018)</t>
  </si>
  <si>
    <t>Yoga Class (September to December 2018)</t>
  </si>
  <si>
    <t>Art Class (from December 2018)</t>
  </si>
  <si>
    <t>Dance Class (from September 2018)</t>
  </si>
  <si>
    <t>Total Income</t>
  </si>
  <si>
    <t>Expenses</t>
  </si>
  <si>
    <t>*Architect: £200 developmening plans and £234 Council polaning application Fee</t>
  </si>
  <si>
    <t>Room Hire</t>
  </si>
  <si>
    <t>Total Expenses</t>
  </si>
  <si>
    <t>SPRA Income and Expenditure 01/04/2018 to 30/09/2019</t>
  </si>
  <si>
    <t>Income less Expenses</t>
  </si>
  <si>
    <t>Total Carried Forward</t>
  </si>
  <si>
    <t>Zumba Class (January and February 2019 only) - £150.00 could not cash cheque - installments to be paid</t>
  </si>
  <si>
    <t>Mini Professors (February 2020)</t>
  </si>
  <si>
    <t>Art Class (November 2019-January 2020)</t>
  </si>
  <si>
    <t>Ustinov Baby Changing Table</t>
  </si>
  <si>
    <t>Anne (Green Leaflet)</t>
  </si>
  <si>
    <t>Helen (Land Registry)</t>
  </si>
  <si>
    <t>Potential Income</t>
  </si>
  <si>
    <t>SPRA Income and Expenditure 01/10/2019 to 10/09/2020</t>
  </si>
  <si>
    <t>Compensation from Lloyds Bank</t>
  </si>
  <si>
    <t>Miscellaneous Room Hire</t>
  </si>
  <si>
    <t>Potential Grand Total</t>
  </si>
  <si>
    <t>Melinda Maddock (emailed with bank details) - agreed to pay 3 instalments - room hire for Zumba classes, previous cheque expired</t>
  </si>
  <si>
    <t>Durham County Council (emailed Stephen Reed with bank details) - reimbursement of planning application fees</t>
  </si>
  <si>
    <t>Kevin (Bark for community planting)</t>
  </si>
  <si>
    <t>Annette Poulson (minibeasts mosaic project)</t>
  </si>
  <si>
    <t>Daniella (Flowers for PCSO, 2x 1st Class stamps)</t>
  </si>
  <si>
    <t>Helen (Bat hunt)</t>
  </si>
  <si>
    <t>Potential income identified in 2019/20 accounts received in 2020/21</t>
  </si>
  <si>
    <t>Other income</t>
  </si>
  <si>
    <t>SPRA Income and Expenditure 11/9/2020 to 9/9/2021 - to be confirmed with Treasurer</t>
  </si>
  <si>
    <t>Need to confirm that final £50 of Zumba income was received, and also up to date bank balance</t>
  </si>
  <si>
    <t>Durham County Council Section 106 Grant</t>
  </si>
  <si>
    <t>Durham County Council Neighbourhood Fund Councillor Elizabeth Scott</t>
  </si>
  <si>
    <t>Durham County Council Neighbourhood Fund Councillor Liz Brown</t>
  </si>
  <si>
    <t>this includes the £50 Zumba income from 2019/20 actually received in 2021/22</t>
  </si>
  <si>
    <t>DR Groundworks &amp; Construction Ltd (field works)</t>
  </si>
  <si>
    <t>Swinburne Maddison LLP (legal fees for licence for field works)</t>
  </si>
  <si>
    <t>cashed in 2021/22</t>
  </si>
  <si>
    <t>Chris Donkin (architect fees for plans)</t>
  </si>
  <si>
    <t>Durham County Council (signage application fee) - via Chris Donkin</t>
  </si>
  <si>
    <t>Durham County Council (planning application fee) - via Chris Donkin</t>
  </si>
  <si>
    <t>Zurich (insurance for SPRA Committee) - via Helen Martin</t>
  </si>
  <si>
    <t>Expenditure</t>
  </si>
  <si>
    <t>Total Expenditure</t>
  </si>
  <si>
    <t>Income less Expenditure</t>
  </si>
  <si>
    <t>Invoices received from DR Groundworks &amp; Construction Ltd - to be paid during October 2022 when field works completed</t>
  </si>
  <si>
    <t>SPRA Income and Expenditure 10/9/2021 to 11/10/2022</t>
  </si>
  <si>
    <t>Total Carried Forward at 11/10/22</t>
  </si>
  <si>
    <t>ring-fenced for any further field-related expenditure</t>
  </si>
  <si>
    <t>Expenditure incurred during 2021/22</t>
  </si>
  <si>
    <t>Total accounts payable</t>
  </si>
  <si>
    <t>Payments via Chris Donkin were payments to the architect to pay to Durham County Council</t>
  </si>
  <si>
    <t>Mark Harrod Ltd (football goals) - via Helen Martin</t>
  </si>
  <si>
    <t>£434 of the Section 106 Grant of £50,504.80 was received in 2020/21 as a reimbursement for planning and architect's fees for the first planning application</t>
  </si>
  <si>
    <t>Britain from Above (aerial photograph and licence for signs) - via Helen Martin</t>
  </si>
  <si>
    <t>Marmax Recycled Plastic Products (benches, picnic table, signs) - via Helen Martin</t>
  </si>
  <si>
    <t>Payments via Helen Martin were to reimburse upfront personal credit card payments to suppliers which were required at the point of ordering, whereas Section 106 funds were only claimable from Durham County Council in arrears</t>
  </si>
  <si>
    <t>(date 07/Jan/2023, invoice number SHED745885)</t>
  </si>
  <si>
    <t>The Sign Shed (No Dogs Signs) - via Helen Martin]</t>
  </si>
  <si>
    <t>Payments via Helen Martin were to reimburse upfront personal credit card payments to suppliers which were required at the point of ordering</t>
  </si>
  <si>
    <t>Expenditure incurred during 2022/23</t>
  </si>
  <si>
    <t>(date 20/Jan/2023, invoice number 520959079)</t>
  </si>
  <si>
    <t>(date 04/Feb/2024, invoice number 530585885)</t>
  </si>
  <si>
    <t>Expenditure incurred during 2023/24</t>
  </si>
  <si>
    <t>Total Carried Forward at 02/10/24</t>
  </si>
  <si>
    <t>Balance brought forward from 2022/23</t>
  </si>
  <si>
    <t>Total Carried Forward at 1/10/23</t>
  </si>
  <si>
    <t>SPRA Income and Expenditure 02/10/2023 to 02/10/2024</t>
  </si>
  <si>
    <t>SPRA Income and Expenditure 12/10/2022 to 01/10/2023</t>
  </si>
  <si>
    <t>SPRA Income and Expenditure 02/10/2024 to 01/10/2025</t>
  </si>
  <si>
    <t>Balance brought forward from 2023/24</t>
  </si>
  <si>
    <t>Lloyds Community Account Service Charges - Sep 2025</t>
  </si>
  <si>
    <t>Lloyds Community Account Service Charges - Aug 2025</t>
  </si>
  <si>
    <t>Lloyds Community Account Service Charges - May 2025</t>
  </si>
  <si>
    <t>Lloyds Community Account Service Charges - Apr 2025</t>
  </si>
  <si>
    <t>Lloyds Community Account Service Charges - Mar 2025</t>
  </si>
  <si>
    <t>Zurich (insurance for SPRA Committee) - Feb</t>
  </si>
  <si>
    <t>Expenditure incurred during 2024/25</t>
  </si>
  <si>
    <t>Total Carried Forward at 01/10/25</t>
  </si>
  <si>
    <t>Lloyds Community Account Service Charges - Jun 2025</t>
  </si>
  <si>
    <t>Lloyds Community Account Service Charges - Jul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</si>
</sst>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x14ac:knownFonts="1">
    <font>
      <sz val="11"/>
      <color theme="1"/>
      <name val="Calibri"/>
      <family val="2"/>
      <scheme val="minor"/>
    </font>
    <font>
      <b/>
      <sz val="11"/>
      <color theme="1"/>
      <name val="Calibri"/>
      <family val="2"/>
      <scheme val="minor"/>
    </font>
    <font>
      <b/>
      <sz val="11"/>
      <color rgb="FF0070C0"/>
      <name val="Calibri"/>
      <family val="2"/>
      <scheme val="minor"/>
    </font>
    <font>
      <sz val="11"/>
      <color rgb="FF0070C0"/>
      <name val="Calibri"/>
      <family val="2"/>
      <scheme val="minor"/>
    </font>
    <font>
      <sz val="11"/>
      <color theme="0" tint="-0.499984740745262"/>
      <name val="Calibri"/>
      <family val="2"/>
      <scheme val="minor"/>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1">
    <xf numFmtId="0" fontId="0" fillId="0" borderId="0"/>
  </cellStyleXfs>
  <cellXfs count="25">
    <xf numFmtId="0" fontId="0" fillId="0" borderId="0" xfId="0"/>
    <xf numFmtId="0" fontId="0" fillId="0" borderId="1" xfId="0" applyBorder="1"/>
    <xf numFmtId="0" fontId="0" fillId="0" borderId="2" xfId="0" applyBorder="1"/>
    <xf numFmtId="2" fontId="0" fillId="0" borderId="2" xfId="0" applyNumberFormat="1" applyBorder="1"/>
    <xf numFmtId="2" fontId="0" fillId="0" borderId="1" xfId="0" applyNumberFormat="1" applyBorder="1"/>
    <xf numFmtId="0" fontId="1" fillId="0" borderId="0" xfId="0" applyFont="1"/>
    <xf numFmtId="2" fontId="1" fillId="0" borderId="0" xfId="0" applyNumberFormat="1" applyFont="1"/>
    <xf numFmtId="0" fontId="1" fillId="0" borderId="2" xfId="0" applyFont="1" applyBorder="1"/>
    <xf numFmtId="2" fontId="1" fillId="0" borderId="2" xfId="0" applyNumberFormat="1" applyFont="1" applyBorder="1"/>
    <xf numFmtId="2" fontId="1" fillId="0" borderId="3" xfId="0" applyNumberFormat="1" applyFont="1" applyBorder="1"/>
    <xf numFmtId="0" fontId="2" fillId="0" borderId="0" xfId="0" applyFont="1"/>
    <xf numFmtId="0" fontId="3" fillId="0" borderId="0" xfId="0" applyFont="1"/>
    <xf numFmtId="0" fontId="3" fillId="0" borderId="1" xfId="0" applyFont="1" applyBorder="1"/>
    <xf numFmtId="2" fontId="3" fillId="0" borderId="1" xfId="0" applyNumberFormat="1" applyFont="1" applyBorder="1"/>
    <xf numFmtId="0" fontId="3" fillId="0" borderId="2" xfId="0" applyFont="1" applyBorder="1"/>
    <xf numFmtId="2" fontId="3" fillId="0" borderId="2" xfId="0" applyNumberFormat="1" applyFont="1" applyBorder="1"/>
    <xf numFmtId="2" fontId="0" fillId="0" borderId="0" xfId="0" applyNumberFormat="1"/>
    <xf numFmtId="2" fontId="1" fillId="0" borderId="4" xfId="0" applyNumberFormat="1" applyFont="1" applyBorder="1"/>
    <xf numFmtId="164" fontId="0" fillId="0" borderId="0" xfId="0" applyNumberFormat="1"/>
    <xf numFmtId="164" fontId="1" fillId="0" borderId="0" xfId="0" applyNumberFormat="1" applyFont="1"/>
    <xf numFmtId="164" fontId="1" fillId="0" borderId="3" xfId="0" applyNumberFormat="1" applyFont="1" applyBorder="1"/>
    <xf numFmtId="0" fontId="0" fillId="0" borderId="4" xfId="0" applyBorder="1"/>
    <xf numFmtId="164" fontId="0" fillId="0" borderId="1" xfId="0" applyNumberFormat="1" applyBorder="1"/>
    <xf numFmtId="0" fontId="4" fillId="0" borderId="0" xfId="0" applyFont="1" applyAlignment="1">
      <alignment horizontal="left"/>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E66D5-D590-43D2-9B0E-00305DBBE91B}">
  <sheetPr>
    <tabColor theme="6"/>
  </sheetPr>
  <dimension ref="A1:J27"/>
  <sheetViews>
    <sheetView tabSelected="1" zoomScaleNormal="100" workbookViewId="0">
      <selection activeCell="A16" sqref="A16"/>
    </sheetView>
  </sheetViews>
  <sheetFormatPr baseColWidth="10" defaultColWidth="11.5" defaultRowHeight="15" x14ac:dyDescent="0.2"/>
  <cols>
    <col min="1" max="1" width="55.1640625" customWidth="1"/>
  </cols>
  <sheetData>
    <row r="1" spans="1:10" x14ac:dyDescent="0.2">
      <c r="A1" s="5" t="s">
        <v>73</v>
      </c>
      <c r="D1" s="5"/>
      <c r="E1" s="5"/>
      <c r="F1" s="5"/>
    </row>
    <row r="2" spans="1:10" x14ac:dyDescent="0.2">
      <c r="A2" s="5"/>
    </row>
    <row r="3" spans="1:10" x14ac:dyDescent="0.2">
      <c r="A3" s="5" t="s">
        <v>74</v>
      </c>
      <c r="B3" s="18"/>
      <c r="E3" s="19">
        <v>1450.33</v>
      </c>
    </row>
    <row r="4" spans="1:10" x14ac:dyDescent="0.2">
      <c r="A4" s="5"/>
      <c r="B4" s="19"/>
      <c r="C4" s="18"/>
    </row>
    <row r="5" spans="1:10" x14ac:dyDescent="0.2">
      <c r="A5" s="5" t="s">
        <v>1</v>
      </c>
      <c r="B5" s="18"/>
      <c r="C5" s="18"/>
    </row>
    <row r="6" spans="1:10" x14ac:dyDescent="0.2">
      <c r="B6" s="18">
        <v>0</v>
      </c>
      <c r="C6" s="18"/>
    </row>
    <row r="7" spans="1:10" x14ac:dyDescent="0.2">
      <c r="A7" s="5" t="s">
        <v>6</v>
      </c>
      <c r="B7" s="21"/>
      <c r="D7" s="19">
        <f>SUM(B6:B6)</f>
        <v>0</v>
      </c>
      <c r="E7" s="5"/>
      <c r="G7" s="5"/>
      <c r="H7" s="5"/>
      <c r="I7" s="5"/>
      <c r="J7" s="5"/>
    </row>
    <row r="8" spans="1:10" x14ac:dyDescent="0.2">
      <c r="A8" s="5"/>
      <c r="B8" s="19"/>
      <c r="C8" s="18"/>
      <c r="D8" s="5"/>
      <c r="E8" s="5"/>
      <c r="G8" s="5"/>
      <c r="H8" s="5"/>
      <c r="I8" s="5"/>
      <c r="J8" s="5"/>
    </row>
    <row r="9" spans="1:10" x14ac:dyDescent="0.2">
      <c r="A9" s="5" t="s">
        <v>46</v>
      </c>
      <c r="B9" s="18"/>
      <c r="C9" s="18"/>
    </row>
    <row r="10" spans="1:10" x14ac:dyDescent="0.2">
      <c r="A10" t="s">
        <v>80</v>
      </c>
      <c r="B10" s="18">
        <v>76.16</v>
      </c>
      <c r="C10" s="18"/>
    </row>
    <row r="11" spans="1:10" x14ac:dyDescent="0.2">
      <c r="A11" s="24" t="s">
        <v>79</v>
      </c>
      <c r="B11" s="18">
        <v>4.25</v>
      </c>
      <c r="C11" s="18"/>
    </row>
    <row r="12" spans="1:10" x14ac:dyDescent="0.2">
      <c r="A12" s="24" t="s">
        <v>78</v>
      </c>
      <c r="B12" s="18">
        <v>4.25</v>
      </c>
      <c r="C12" s="18"/>
    </row>
    <row r="13" spans="1:10" x14ac:dyDescent="0.2">
      <c r="A13" s="24" t="s">
        <v>77</v>
      </c>
      <c r="B13" s="18">
        <v>4.25</v>
      </c>
      <c r="C13" s="18"/>
    </row>
    <row r="14" spans="1:10" x14ac:dyDescent="0.2">
      <c r="A14" s="24" t="s">
        <v>83</v>
      </c>
      <c r="B14" s="18">
        <v>4.25</v>
      </c>
      <c r="C14" s="18"/>
    </row>
    <row r="15" spans="1:10" x14ac:dyDescent="0.2">
      <c r="A15" s="24" t="s">
        <v>84</v>
      </c>
      <c r="B15" s="18">
        <v>4.25</v>
      </c>
      <c r="C15" s="18"/>
    </row>
    <row r="16" spans="1:10" x14ac:dyDescent="0.2">
      <c r="A16" s="24" t="s">
        <v>76</v>
      </c>
      <c r="B16" s="18">
        <v>4.25</v>
      </c>
      <c r="C16" s="18"/>
    </row>
    <row r="17" spans="1:10" x14ac:dyDescent="0.2">
      <c r="A17" s="24" t="s">
        <v>75</v>
      </c>
      <c r="B17" s="18">
        <v>4.25</v>
      </c>
      <c r="C17" s="18"/>
    </row>
    <row r="18" spans="1:10" x14ac:dyDescent="0.2">
      <c r="A18" s="5" t="s">
        <v>81</v>
      </c>
      <c r="B18" s="21"/>
      <c r="C18" s="18">
        <f>SUM(B10:B17)</f>
        <v>105.91</v>
      </c>
    </row>
    <row r="19" spans="1:10" x14ac:dyDescent="0.2">
      <c r="A19" s="5"/>
      <c r="B19" s="19"/>
      <c r="C19" s="18"/>
    </row>
    <row r="20" spans="1:10" x14ac:dyDescent="0.2">
      <c r="A20" s="5" t="s">
        <v>47</v>
      </c>
      <c r="B20" s="18"/>
      <c r="C20" s="19"/>
      <c r="D20" s="19">
        <f>C18</f>
        <v>105.91</v>
      </c>
      <c r="F20" s="5"/>
    </row>
    <row r="21" spans="1:10" x14ac:dyDescent="0.2">
      <c r="A21" s="5"/>
      <c r="B21" s="18"/>
      <c r="C21" s="19"/>
      <c r="D21" s="18"/>
      <c r="G21" s="5"/>
      <c r="H21" s="5"/>
      <c r="I21" s="5"/>
      <c r="J21" s="5"/>
    </row>
    <row r="22" spans="1:10" x14ac:dyDescent="0.2">
      <c r="A22" s="5" t="s">
        <v>48</v>
      </c>
      <c r="B22" s="18"/>
      <c r="C22" s="18"/>
      <c r="E22" s="19">
        <f>D7-D20</f>
        <v>-105.91</v>
      </c>
    </row>
    <row r="23" spans="1:10" x14ac:dyDescent="0.2">
      <c r="B23" s="18"/>
    </row>
    <row r="24" spans="1:10" ht="16" thickBot="1" x14ac:dyDescent="0.25">
      <c r="A24" s="5" t="s">
        <v>82</v>
      </c>
      <c r="E24" s="20">
        <f>E3+E22</f>
        <v>1344.4199999999998</v>
      </c>
    </row>
    <row r="25" spans="1:10" ht="16" thickTop="1" x14ac:dyDescent="0.2">
      <c r="B25" s="19"/>
    </row>
    <row r="26" spans="1:10" x14ac:dyDescent="0.2">
      <c r="B26" s="5"/>
    </row>
    <row r="27" spans="1:10" x14ac:dyDescent="0.2">
      <c r="C27"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6D365-F7F2-4FA1-A0CA-882F95C03DD4}">
  <dimension ref="A1:J22"/>
  <sheetViews>
    <sheetView zoomScaleNormal="100" workbookViewId="0">
      <selection activeCell="G15" sqref="G15"/>
    </sheetView>
  </sheetViews>
  <sheetFormatPr baseColWidth="10" defaultColWidth="11.5" defaultRowHeight="15" x14ac:dyDescent="0.2"/>
  <cols>
    <col min="1" max="1" width="55.1640625" customWidth="1"/>
  </cols>
  <sheetData>
    <row r="1" spans="1:10" x14ac:dyDescent="0.2">
      <c r="A1" s="5" t="s">
        <v>71</v>
      </c>
      <c r="D1" s="5"/>
      <c r="E1" s="5"/>
      <c r="F1" s="5"/>
    </row>
    <row r="2" spans="1:10" x14ac:dyDescent="0.2">
      <c r="A2" s="5"/>
    </row>
    <row r="3" spans="1:10" x14ac:dyDescent="0.2">
      <c r="A3" s="5" t="s">
        <v>69</v>
      </c>
      <c r="B3" s="18"/>
      <c r="E3" s="19">
        <f>'2022-2023'!E20</f>
        <v>1546.33</v>
      </c>
    </row>
    <row r="4" spans="1:10" x14ac:dyDescent="0.2">
      <c r="A4" s="5"/>
      <c r="B4" s="19"/>
      <c r="C4" s="18"/>
    </row>
    <row r="5" spans="1:10" x14ac:dyDescent="0.2">
      <c r="A5" s="5" t="s">
        <v>1</v>
      </c>
      <c r="B5" s="18"/>
      <c r="C5" s="18"/>
    </row>
    <row r="6" spans="1:10" x14ac:dyDescent="0.2">
      <c r="B6" s="18"/>
      <c r="C6" s="18"/>
    </row>
    <row r="7" spans="1:10" x14ac:dyDescent="0.2">
      <c r="A7" s="5" t="s">
        <v>6</v>
      </c>
      <c r="B7" s="21"/>
      <c r="D7" s="19">
        <f>SUM(B6:B6)</f>
        <v>0</v>
      </c>
      <c r="E7" s="5"/>
      <c r="G7" s="5"/>
      <c r="H7" s="5"/>
      <c r="I7" s="5"/>
      <c r="J7" s="5"/>
    </row>
    <row r="8" spans="1:10" x14ac:dyDescent="0.2">
      <c r="A8" s="5"/>
      <c r="B8" s="19"/>
      <c r="C8" s="18"/>
      <c r="D8" s="5"/>
      <c r="E8" s="5"/>
      <c r="G8" s="5"/>
      <c r="H8" s="5"/>
      <c r="I8" s="5"/>
      <c r="J8" s="5"/>
    </row>
    <row r="9" spans="1:10" x14ac:dyDescent="0.2">
      <c r="A9" s="5" t="s">
        <v>46</v>
      </c>
      <c r="B9" s="18"/>
      <c r="C9" s="18"/>
    </row>
    <row r="10" spans="1:10" x14ac:dyDescent="0.2">
      <c r="A10" s="5"/>
      <c r="B10" s="18"/>
      <c r="C10" s="18"/>
    </row>
    <row r="11" spans="1:10" x14ac:dyDescent="0.2">
      <c r="A11" t="s">
        <v>45</v>
      </c>
      <c r="B11" s="18">
        <v>96</v>
      </c>
      <c r="C11" s="18"/>
    </row>
    <row r="12" spans="1:10" x14ac:dyDescent="0.2">
      <c r="A12" s="23" t="s">
        <v>66</v>
      </c>
      <c r="B12" s="18"/>
      <c r="C12" s="18"/>
    </row>
    <row r="13" spans="1:10" x14ac:dyDescent="0.2">
      <c r="A13" s="5" t="s">
        <v>67</v>
      </c>
      <c r="B13" s="21"/>
      <c r="C13" s="18">
        <f>SUM(B11:B11)</f>
        <v>96</v>
      </c>
    </row>
    <row r="14" spans="1:10" x14ac:dyDescent="0.2">
      <c r="A14" s="5"/>
      <c r="B14" s="19"/>
      <c r="C14" s="18"/>
    </row>
    <row r="15" spans="1:10" x14ac:dyDescent="0.2">
      <c r="A15" s="5" t="s">
        <v>47</v>
      </c>
      <c r="B15" s="18"/>
      <c r="C15" s="19"/>
      <c r="D15" s="19">
        <f>C13</f>
        <v>96</v>
      </c>
      <c r="F15" s="5"/>
    </row>
    <row r="16" spans="1:10" x14ac:dyDescent="0.2">
      <c r="A16" s="5"/>
      <c r="B16" s="18"/>
      <c r="C16" s="19"/>
      <c r="D16" s="18"/>
      <c r="G16" s="5"/>
      <c r="H16" s="5"/>
      <c r="I16" s="5"/>
      <c r="J16" s="5"/>
    </row>
    <row r="17" spans="1:5" x14ac:dyDescent="0.2">
      <c r="A17" s="5" t="s">
        <v>48</v>
      </c>
      <c r="B17" s="18"/>
      <c r="C17" s="18"/>
      <c r="E17" s="19">
        <f>D7-D15</f>
        <v>-96</v>
      </c>
    </row>
    <row r="18" spans="1:5" x14ac:dyDescent="0.2">
      <c r="B18" s="18"/>
    </row>
    <row r="19" spans="1:5" ht="16" thickBot="1" x14ac:dyDescent="0.25">
      <c r="A19" s="5" t="s">
        <v>68</v>
      </c>
      <c r="E19" s="20">
        <f>E3+E17</f>
        <v>1450.33</v>
      </c>
    </row>
    <row r="20" spans="1:5" ht="16" thickTop="1" x14ac:dyDescent="0.2">
      <c r="B20" s="19"/>
    </row>
    <row r="21" spans="1:5" x14ac:dyDescent="0.2">
      <c r="B21" s="5"/>
    </row>
    <row r="22" spans="1:5" x14ac:dyDescent="0.2">
      <c r="A22" t="s">
        <v>63</v>
      </c>
      <c r="C22" s="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68594-A0A9-4336-B304-6C1899863D80}">
  <dimension ref="A1:J23"/>
  <sheetViews>
    <sheetView zoomScaleNormal="100" workbookViewId="0"/>
  </sheetViews>
  <sheetFormatPr baseColWidth="10" defaultColWidth="11.5" defaultRowHeight="15" x14ac:dyDescent="0.2"/>
  <cols>
    <col min="1" max="1" width="55.1640625" customWidth="1"/>
  </cols>
  <sheetData>
    <row r="1" spans="1:10" x14ac:dyDescent="0.2">
      <c r="A1" s="5" t="s">
        <v>72</v>
      </c>
      <c r="D1" s="5"/>
      <c r="E1" s="5"/>
      <c r="F1" s="5"/>
    </row>
    <row r="2" spans="1:10" x14ac:dyDescent="0.2">
      <c r="A2" s="5"/>
    </row>
    <row r="3" spans="1:10" x14ac:dyDescent="0.2">
      <c r="A3" s="5" t="s">
        <v>0</v>
      </c>
      <c r="B3" s="18"/>
      <c r="E3" s="19">
        <v>1665.5</v>
      </c>
    </row>
    <row r="4" spans="1:10" x14ac:dyDescent="0.2">
      <c r="A4" s="5"/>
      <c r="B4" s="19"/>
      <c r="C4" s="18"/>
    </row>
    <row r="5" spans="1:10" x14ac:dyDescent="0.2">
      <c r="A5" s="5" t="s">
        <v>1</v>
      </c>
      <c r="B5" s="18"/>
      <c r="C5" s="18"/>
    </row>
    <row r="6" spans="1:10" x14ac:dyDescent="0.2">
      <c r="B6" s="18"/>
      <c r="C6" s="18"/>
    </row>
    <row r="7" spans="1:10" x14ac:dyDescent="0.2">
      <c r="A7" s="5" t="s">
        <v>6</v>
      </c>
      <c r="B7" s="21"/>
      <c r="D7" s="19">
        <f>SUM(B6:B6)</f>
        <v>0</v>
      </c>
      <c r="E7" s="5"/>
      <c r="G7" s="5"/>
      <c r="H7" s="5"/>
      <c r="I7" s="5"/>
      <c r="J7" s="5"/>
    </row>
    <row r="8" spans="1:10" x14ac:dyDescent="0.2">
      <c r="A8" s="5"/>
      <c r="B8" s="19"/>
      <c r="C8" s="18"/>
      <c r="D8" s="5"/>
      <c r="E8" s="5"/>
      <c r="G8" s="5"/>
      <c r="H8" s="5"/>
      <c r="I8" s="5"/>
      <c r="J8" s="5"/>
    </row>
    <row r="9" spans="1:10" x14ac:dyDescent="0.2">
      <c r="A9" s="5" t="s">
        <v>46</v>
      </c>
      <c r="B9" s="18"/>
      <c r="C9" s="18"/>
    </row>
    <row r="10" spans="1:10" x14ac:dyDescent="0.2">
      <c r="A10" t="s">
        <v>62</v>
      </c>
      <c r="B10" s="18">
        <v>23.17</v>
      </c>
      <c r="C10" s="18"/>
    </row>
    <row r="11" spans="1:10" x14ac:dyDescent="0.2">
      <c r="A11" s="23" t="s">
        <v>61</v>
      </c>
      <c r="B11" s="18"/>
      <c r="C11" s="18"/>
    </row>
    <row r="12" spans="1:10" x14ac:dyDescent="0.2">
      <c r="A12" t="s">
        <v>45</v>
      </c>
      <c r="B12" s="18">
        <v>96</v>
      </c>
      <c r="C12" s="18"/>
    </row>
    <row r="13" spans="1:10" x14ac:dyDescent="0.2">
      <c r="A13" s="23" t="s">
        <v>65</v>
      </c>
      <c r="B13" s="18"/>
      <c r="C13" s="18"/>
    </row>
    <row r="14" spans="1:10" x14ac:dyDescent="0.2">
      <c r="A14" s="5" t="s">
        <v>64</v>
      </c>
      <c r="B14" s="21"/>
      <c r="C14" s="18">
        <f>SUM(B10:B12)</f>
        <v>119.17</v>
      </c>
    </row>
    <row r="15" spans="1:10" x14ac:dyDescent="0.2">
      <c r="A15" s="5"/>
      <c r="B15" s="19"/>
      <c r="C15" s="18"/>
    </row>
    <row r="16" spans="1:10" x14ac:dyDescent="0.2">
      <c r="A16" s="5" t="s">
        <v>47</v>
      </c>
      <c r="B16" s="18"/>
      <c r="C16" s="19"/>
      <c r="D16" s="19">
        <f>C14</f>
        <v>119.17</v>
      </c>
      <c r="F16" s="5"/>
    </row>
    <row r="17" spans="1:10" x14ac:dyDescent="0.2">
      <c r="A17" s="5"/>
      <c r="B17" s="18"/>
      <c r="C17" s="19"/>
      <c r="D17" s="18"/>
      <c r="G17" s="5"/>
      <c r="H17" s="5"/>
      <c r="I17" s="5"/>
      <c r="J17" s="5"/>
    </row>
    <row r="18" spans="1:10" x14ac:dyDescent="0.2">
      <c r="A18" s="5" t="s">
        <v>48</v>
      </c>
      <c r="B18" s="18"/>
      <c r="C18" s="18"/>
      <c r="E18" s="19">
        <f>D7-D16</f>
        <v>-119.17</v>
      </c>
    </row>
    <row r="19" spans="1:10" x14ac:dyDescent="0.2">
      <c r="B19" s="18"/>
    </row>
    <row r="20" spans="1:10" ht="16" thickBot="1" x14ac:dyDescent="0.25">
      <c r="A20" s="5" t="s">
        <v>70</v>
      </c>
      <c r="E20" s="20">
        <f>E3+E18</f>
        <v>1546.33</v>
      </c>
    </row>
    <row r="21" spans="1:10" ht="16" thickTop="1" x14ac:dyDescent="0.2">
      <c r="B21" s="19"/>
    </row>
    <row r="22" spans="1:10" x14ac:dyDescent="0.2">
      <c r="B22" s="5"/>
    </row>
    <row r="23" spans="1:10" x14ac:dyDescent="0.2">
      <c r="A23" t="s">
        <v>63</v>
      </c>
      <c r="C23" s="1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32BE1-35D9-2641-B0A0-AE6378DFB641}">
  <dimension ref="A1:J34"/>
  <sheetViews>
    <sheetView zoomScaleNormal="100" workbookViewId="0">
      <selection activeCell="D26" sqref="D26"/>
    </sheetView>
  </sheetViews>
  <sheetFormatPr baseColWidth="10" defaultColWidth="11.5" defaultRowHeight="15" x14ac:dyDescent="0.2"/>
  <cols>
    <col min="1" max="1" width="103.5" bestFit="1" customWidth="1"/>
  </cols>
  <sheetData>
    <row r="1" spans="1:10" x14ac:dyDescent="0.2">
      <c r="A1" s="5" t="s">
        <v>50</v>
      </c>
      <c r="D1" s="5"/>
      <c r="E1" s="5"/>
      <c r="F1" s="5"/>
    </row>
    <row r="3" spans="1:10" x14ac:dyDescent="0.2">
      <c r="A3" s="5" t="s">
        <v>0</v>
      </c>
      <c r="B3" s="18"/>
      <c r="E3" s="19">
        <v>1491.93</v>
      </c>
    </row>
    <row r="4" spans="1:10" x14ac:dyDescent="0.2">
      <c r="A4" s="5"/>
      <c r="B4" s="19"/>
      <c r="C4" s="18"/>
    </row>
    <row r="5" spans="1:10" x14ac:dyDescent="0.2">
      <c r="A5" s="5" t="s">
        <v>1</v>
      </c>
      <c r="B5" s="18"/>
      <c r="C5" s="18"/>
    </row>
    <row r="6" spans="1:10" x14ac:dyDescent="0.2">
      <c r="A6" t="s">
        <v>35</v>
      </c>
      <c r="B6" s="18">
        <v>50070.8</v>
      </c>
      <c r="C6" s="18"/>
    </row>
    <row r="7" spans="1:10" x14ac:dyDescent="0.2">
      <c r="A7" t="s">
        <v>36</v>
      </c>
      <c r="B7" s="18">
        <v>4855.6000000000004</v>
      </c>
      <c r="C7" s="18"/>
    </row>
    <row r="8" spans="1:10" x14ac:dyDescent="0.2">
      <c r="A8" t="s">
        <v>37</v>
      </c>
      <c r="B8" s="18">
        <v>2798</v>
      </c>
      <c r="C8" s="18"/>
    </row>
    <row r="9" spans="1:10" x14ac:dyDescent="0.2">
      <c r="A9" s="5" t="s">
        <v>6</v>
      </c>
      <c r="B9" s="21"/>
      <c r="D9" s="19">
        <f>SUM(B6:B8)</f>
        <v>57724.4</v>
      </c>
      <c r="E9" s="5"/>
      <c r="G9" s="5"/>
      <c r="H9" s="5"/>
      <c r="I9" s="5"/>
      <c r="J9" s="5"/>
    </row>
    <row r="10" spans="1:10" x14ac:dyDescent="0.2">
      <c r="A10" s="5"/>
      <c r="B10" s="19"/>
      <c r="C10" s="18"/>
      <c r="D10" s="5"/>
      <c r="E10" s="5"/>
      <c r="G10" s="5"/>
      <c r="H10" s="5"/>
      <c r="I10" s="5"/>
      <c r="J10" s="5"/>
    </row>
    <row r="11" spans="1:10" x14ac:dyDescent="0.2">
      <c r="A11" s="5" t="s">
        <v>46</v>
      </c>
      <c r="B11" s="18"/>
      <c r="C11" s="18"/>
    </row>
    <row r="12" spans="1:10" x14ac:dyDescent="0.2">
      <c r="A12" t="s">
        <v>42</v>
      </c>
      <c r="B12" s="18">
        <v>175</v>
      </c>
      <c r="C12" s="18"/>
    </row>
    <row r="13" spans="1:10" x14ac:dyDescent="0.2">
      <c r="A13" t="s">
        <v>44</v>
      </c>
      <c r="B13" s="18">
        <v>234</v>
      </c>
      <c r="C13" s="18"/>
    </row>
    <row r="14" spans="1:10" x14ac:dyDescent="0.2">
      <c r="A14" t="s">
        <v>43</v>
      </c>
      <c r="B14" s="18">
        <v>160</v>
      </c>
      <c r="C14" s="18"/>
    </row>
    <row r="15" spans="1:10" x14ac:dyDescent="0.2">
      <c r="A15" t="s">
        <v>45</v>
      </c>
      <c r="B15" s="18">
        <v>96</v>
      </c>
      <c r="C15" s="18"/>
    </row>
    <row r="16" spans="1:10" x14ac:dyDescent="0.2">
      <c r="A16" t="s">
        <v>40</v>
      </c>
      <c r="B16" s="18">
        <v>1800</v>
      </c>
      <c r="C16" s="18"/>
    </row>
    <row r="17" spans="1:10" x14ac:dyDescent="0.2">
      <c r="A17" t="s">
        <v>58</v>
      </c>
      <c r="B17" s="18">
        <v>42</v>
      </c>
      <c r="C17" s="18"/>
    </row>
    <row r="18" spans="1:10" x14ac:dyDescent="0.2">
      <c r="A18" t="s">
        <v>56</v>
      </c>
      <c r="B18" s="18">
        <v>908.23</v>
      </c>
      <c r="C18" s="18"/>
    </row>
    <row r="19" spans="1:10" x14ac:dyDescent="0.2">
      <c r="A19" t="s">
        <v>59</v>
      </c>
      <c r="B19" s="18">
        <v>3219.6</v>
      </c>
      <c r="C19" s="18"/>
    </row>
    <row r="20" spans="1:10" x14ac:dyDescent="0.2">
      <c r="A20" t="s">
        <v>39</v>
      </c>
      <c r="B20" s="18">
        <v>47364</v>
      </c>
      <c r="C20" s="18"/>
    </row>
    <row r="21" spans="1:10" x14ac:dyDescent="0.2">
      <c r="A21" s="5" t="s">
        <v>53</v>
      </c>
      <c r="B21" s="21"/>
      <c r="C21" s="18">
        <f>SUM(B12:B20)</f>
        <v>53998.83</v>
      </c>
    </row>
    <row r="22" spans="1:10" x14ac:dyDescent="0.2">
      <c r="A22" s="5"/>
      <c r="B22" s="19"/>
      <c r="C22" s="18"/>
    </row>
    <row r="23" spans="1:10" x14ac:dyDescent="0.2">
      <c r="A23" t="s">
        <v>49</v>
      </c>
      <c r="B23" s="22">
        <v>3552</v>
      </c>
      <c r="C23" s="18"/>
      <c r="F23" s="5"/>
    </row>
    <row r="24" spans="1:10" x14ac:dyDescent="0.2">
      <c r="A24" s="5" t="s">
        <v>54</v>
      </c>
      <c r="B24" s="18"/>
      <c r="C24" s="22">
        <f>B23</f>
        <v>3552</v>
      </c>
      <c r="F24" s="5"/>
    </row>
    <row r="25" spans="1:10" x14ac:dyDescent="0.2">
      <c r="B25" s="18"/>
      <c r="C25" s="19"/>
      <c r="D25" s="19"/>
      <c r="F25" s="5"/>
    </row>
    <row r="26" spans="1:10" x14ac:dyDescent="0.2">
      <c r="A26" s="5" t="s">
        <v>47</v>
      </c>
      <c r="B26" s="18"/>
      <c r="C26" s="19"/>
      <c r="D26" s="19">
        <f>C21+C24</f>
        <v>57550.83</v>
      </c>
      <c r="F26" s="5"/>
    </row>
    <row r="27" spans="1:10" x14ac:dyDescent="0.2">
      <c r="A27" s="5"/>
      <c r="B27" s="18"/>
      <c r="C27" s="19"/>
      <c r="D27" s="18"/>
      <c r="G27" s="5"/>
      <c r="H27" s="5"/>
      <c r="I27" s="5"/>
      <c r="J27" s="5"/>
    </row>
    <row r="28" spans="1:10" x14ac:dyDescent="0.2">
      <c r="A28" s="5" t="s">
        <v>48</v>
      </c>
      <c r="B28" s="18"/>
      <c r="C28" s="18"/>
      <c r="E28" s="19">
        <f>D9-D26</f>
        <v>173.56999999999971</v>
      </c>
      <c r="F28" t="s">
        <v>52</v>
      </c>
    </row>
    <row r="29" spans="1:10" x14ac:dyDescent="0.2">
      <c r="B29" s="18"/>
    </row>
    <row r="30" spans="1:10" ht="16" thickBot="1" x14ac:dyDescent="0.25">
      <c r="A30" s="5" t="s">
        <v>51</v>
      </c>
      <c r="E30" s="20">
        <f>E3+E28</f>
        <v>1665.4999999999998</v>
      </c>
    </row>
    <row r="31" spans="1:10" ht="16" thickTop="1" x14ac:dyDescent="0.2">
      <c r="B31" s="19"/>
    </row>
    <row r="32" spans="1:10" x14ac:dyDescent="0.2">
      <c r="A32" t="s">
        <v>55</v>
      </c>
      <c r="B32" s="5"/>
    </row>
    <row r="33" spans="1:3" x14ac:dyDescent="0.2">
      <c r="A33" t="s">
        <v>60</v>
      </c>
      <c r="C33" s="19"/>
    </row>
    <row r="34" spans="1:3" x14ac:dyDescent="0.2">
      <c r="A34" t="s">
        <v>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C978C-39D1-8349-95AE-8F5A41E9EE9A}">
  <dimension ref="A1:M21"/>
  <sheetViews>
    <sheetView workbookViewId="0">
      <selection activeCell="K5" sqref="K5"/>
    </sheetView>
  </sheetViews>
  <sheetFormatPr baseColWidth="10" defaultColWidth="8.83203125" defaultRowHeight="15" x14ac:dyDescent="0.2"/>
  <cols>
    <col min="10" max="10" width="34.6640625" customWidth="1"/>
  </cols>
  <sheetData>
    <row r="1" spans="1:13" x14ac:dyDescent="0.2">
      <c r="A1" s="5" t="s">
        <v>33</v>
      </c>
      <c r="B1" s="5"/>
      <c r="C1" s="5"/>
      <c r="D1" s="5"/>
      <c r="E1" s="5"/>
      <c r="F1" s="5"/>
    </row>
    <row r="3" spans="1:13" x14ac:dyDescent="0.2">
      <c r="A3" s="5" t="s">
        <v>0</v>
      </c>
      <c r="L3" s="6">
        <v>1040</v>
      </c>
    </row>
    <row r="4" spans="1:13" x14ac:dyDescent="0.2">
      <c r="A4" s="5"/>
      <c r="K4" s="6"/>
    </row>
    <row r="5" spans="1:13" x14ac:dyDescent="0.2">
      <c r="A5" t="s">
        <v>31</v>
      </c>
      <c r="K5" s="16">
        <v>584</v>
      </c>
      <c r="M5" t="s">
        <v>38</v>
      </c>
    </row>
    <row r="6" spans="1:13" x14ac:dyDescent="0.2">
      <c r="A6" t="s">
        <v>32</v>
      </c>
      <c r="K6" s="16">
        <v>0</v>
      </c>
    </row>
    <row r="7" spans="1:13" x14ac:dyDescent="0.2">
      <c r="A7" s="5" t="s">
        <v>6</v>
      </c>
      <c r="B7" s="5"/>
      <c r="C7" s="5"/>
      <c r="D7" s="5"/>
      <c r="E7" s="5"/>
      <c r="G7" s="5"/>
      <c r="H7" s="5"/>
      <c r="I7" s="5"/>
      <c r="J7" s="5"/>
      <c r="K7" s="17">
        <f>SUM(K5:K6)</f>
        <v>584</v>
      </c>
    </row>
    <row r="8" spans="1:13" x14ac:dyDescent="0.2">
      <c r="A8" s="5"/>
      <c r="B8" s="5"/>
      <c r="C8" s="5"/>
      <c r="D8" s="5"/>
      <c r="E8" s="5"/>
      <c r="G8" s="5"/>
      <c r="H8" s="5"/>
      <c r="I8" s="5"/>
      <c r="J8" s="5"/>
      <c r="K8" s="6"/>
    </row>
    <row r="9" spans="1:13" x14ac:dyDescent="0.2">
      <c r="A9" s="5" t="s">
        <v>7</v>
      </c>
    </row>
    <row r="10" spans="1:13" x14ac:dyDescent="0.2">
      <c r="A10" t="s">
        <v>30</v>
      </c>
      <c r="K10">
        <v>46.81</v>
      </c>
    </row>
    <row r="11" spans="1:13" x14ac:dyDescent="0.2">
      <c r="A11" t="s">
        <v>28</v>
      </c>
      <c r="K11">
        <v>26.56</v>
      </c>
    </row>
    <row r="12" spans="1:13" x14ac:dyDescent="0.2">
      <c r="A12" t="s">
        <v>29</v>
      </c>
      <c r="K12" s="16">
        <v>36.700000000000003</v>
      </c>
      <c r="M12" t="s">
        <v>41</v>
      </c>
    </row>
    <row r="13" spans="1:13" x14ac:dyDescent="0.2">
      <c r="A13" t="s">
        <v>27</v>
      </c>
      <c r="K13" s="16">
        <v>22</v>
      </c>
      <c r="M13" t="s">
        <v>41</v>
      </c>
    </row>
    <row r="14" spans="1:13" x14ac:dyDescent="0.2">
      <c r="A14" s="5" t="s">
        <v>10</v>
      </c>
      <c r="K14" s="17">
        <f>SUM(K10:K13)</f>
        <v>132.07</v>
      </c>
    </row>
    <row r="15" spans="1:13" x14ac:dyDescent="0.2">
      <c r="F15" s="5"/>
    </row>
    <row r="16" spans="1:13" x14ac:dyDescent="0.2">
      <c r="A16" s="5" t="s">
        <v>12</v>
      </c>
      <c r="B16" s="5"/>
      <c r="C16" s="5"/>
      <c r="D16" s="5"/>
      <c r="E16" s="5"/>
      <c r="G16" s="5"/>
      <c r="H16" s="5"/>
      <c r="I16" s="5"/>
      <c r="J16" s="5"/>
      <c r="L16" s="6">
        <f>K7-K14</f>
        <v>451.93</v>
      </c>
    </row>
    <row r="18" spans="1:12" ht="16" thickBot="1" x14ac:dyDescent="0.25">
      <c r="A18" s="5" t="s">
        <v>13</v>
      </c>
      <c r="L18" s="9">
        <f>L16+L3</f>
        <v>1491.93</v>
      </c>
    </row>
    <row r="19" spans="1:12" ht="16" thickTop="1" x14ac:dyDescent="0.2"/>
    <row r="21" spans="1:12" x14ac:dyDescent="0.2">
      <c r="A21" t="s">
        <v>34</v>
      </c>
      <c r="K21" s="6"/>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7"/>
  <sheetViews>
    <sheetView zoomScale="86" workbookViewId="0">
      <selection activeCell="A10" sqref="A10"/>
    </sheetView>
  </sheetViews>
  <sheetFormatPr baseColWidth="10" defaultColWidth="8.83203125" defaultRowHeight="15" x14ac:dyDescent="0.2"/>
  <cols>
    <col min="10" max="10" width="34.6640625" customWidth="1"/>
  </cols>
  <sheetData>
    <row r="1" spans="1:11" x14ac:dyDescent="0.2">
      <c r="A1" s="5" t="s">
        <v>21</v>
      </c>
      <c r="B1" s="5"/>
      <c r="C1" s="5"/>
      <c r="D1" s="5"/>
      <c r="E1" s="5"/>
      <c r="F1" s="5"/>
    </row>
    <row r="3" spans="1:11" x14ac:dyDescent="0.2">
      <c r="A3" s="5" t="s">
        <v>0</v>
      </c>
      <c r="K3" s="6">
        <v>595</v>
      </c>
    </row>
    <row r="5" spans="1:11" x14ac:dyDescent="0.2">
      <c r="A5" s="5" t="s">
        <v>1</v>
      </c>
    </row>
    <row r="6" spans="1:11" x14ac:dyDescent="0.2">
      <c r="A6" s="1" t="s">
        <v>15</v>
      </c>
      <c r="B6" s="1"/>
      <c r="C6" s="1"/>
      <c r="D6" s="1"/>
      <c r="E6" s="1"/>
      <c r="F6" s="1"/>
      <c r="G6" s="1"/>
      <c r="H6" s="1"/>
      <c r="I6" s="1"/>
      <c r="J6" s="1"/>
      <c r="K6" s="4">
        <v>100</v>
      </c>
    </row>
    <row r="7" spans="1:11" x14ac:dyDescent="0.2">
      <c r="A7" s="2" t="s">
        <v>16</v>
      </c>
      <c r="B7" s="2"/>
      <c r="C7" s="2"/>
      <c r="D7" s="2"/>
      <c r="E7" s="2"/>
      <c r="F7" s="2"/>
      <c r="G7" s="2"/>
      <c r="H7" s="2"/>
      <c r="I7" s="2"/>
      <c r="J7" s="2"/>
      <c r="K7" s="3">
        <v>180</v>
      </c>
    </row>
    <row r="8" spans="1:11" x14ac:dyDescent="0.2">
      <c r="A8" s="2" t="s">
        <v>23</v>
      </c>
      <c r="B8" s="2"/>
      <c r="C8" s="2"/>
      <c r="D8" s="2"/>
      <c r="E8" s="2"/>
      <c r="F8" s="2"/>
      <c r="G8" s="2"/>
      <c r="H8" s="2"/>
      <c r="I8" s="2"/>
      <c r="J8" s="2"/>
      <c r="K8" s="3">
        <v>120</v>
      </c>
    </row>
    <row r="9" spans="1:11" x14ac:dyDescent="0.2">
      <c r="A9" s="2" t="s">
        <v>22</v>
      </c>
      <c r="B9" s="2"/>
      <c r="C9" s="2"/>
      <c r="D9" s="2"/>
      <c r="E9" s="2"/>
      <c r="F9" s="2"/>
      <c r="G9" s="2"/>
      <c r="H9" s="2"/>
      <c r="I9" s="2"/>
      <c r="J9" s="2"/>
      <c r="K9" s="3">
        <v>250</v>
      </c>
    </row>
    <row r="10" spans="1:11" x14ac:dyDescent="0.2">
      <c r="A10" s="5" t="s">
        <v>6</v>
      </c>
      <c r="B10" s="5"/>
      <c r="C10" s="5"/>
      <c r="D10" s="5"/>
      <c r="E10" s="5"/>
      <c r="F10" s="5"/>
      <c r="G10" s="5"/>
      <c r="H10" s="5"/>
      <c r="I10" s="5"/>
      <c r="J10" s="5"/>
      <c r="K10" s="6">
        <f>SUM(K6:K9)</f>
        <v>650</v>
      </c>
    </row>
    <row r="12" spans="1:11" x14ac:dyDescent="0.2">
      <c r="A12" s="5" t="s">
        <v>7</v>
      </c>
    </row>
    <row r="13" spans="1:11" x14ac:dyDescent="0.2">
      <c r="A13" s="1" t="s">
        <v>17</v>
      </c>
      <c r="B13" s="1"/>
      <c r="C13" s="1"/>
      <c r="D13" s="1"/>
      <c r="E13" s="1"/>
      <c r="F13" s="1"/>
      <c r="G13" s="1"/>
      <c r="H13" s="1"/>
      <c r="I13" s="1"/>
      <c r="J13" s="1"/>
      <c r="K13" s="4">
        <v>90</v>
      </c>
    </row>
    <row r="14" spans="1:11" x14ac:dyDescent="0.2">
      <c r="A14" s="1" t="s">
        <v>18</v>
      </c>
      <c r="B14" s="1"/>
      <c r="C14" s="1"/>
      <c r="D14" s="1"/>
      <c r="E14" s="1"/>
      <c r="F14" s="1"/>
      <c r="G14" s="1"/>
      <c r="H14" s="1"/>
      <c r="I14" s="1"/>
      <c r="J14" s="1"/>
      <c r="K14" s="4">
        <v>95</v>
      </c>
    </row>
    <row r="15" spans="1:11" x14ac:dyDescent="0.2">
      <c r="A15" s="2" t="s">
        <v>19</v>
      </c>
      <c r="B15" s="2"/>
      <c r="C15" s="2"/>
      <c r="D15" s="2"/>
      <c r="E15" s="2"/>
      <c r="F15" s="2"/>
      <c r="G15" s="2"/>
      <c r="H15" s="2"/>
      <c r="I15" s="2"/>
      <c r="J15" s="2"/>
      <c r="K15" s="3">
        <v>20</v>
      </c>
    </row>
    <row r="16" spans="1:11" x14ac:dyDescent="0.2">
      <c r="A16" s="5" t="s">
        <v>10</v>
      </c>
      <c r="K16" s="6">
        <f>K13+K14+K15</f>
        <v>205</v>
      </c>
    </row>
    <row r="18" spans="1:11" x14ac:dyDescent="0.2">
      <c r="A18" s="7" t="s">
        <v>12</v>
      </c>
      <c r="B18" s="7"/>
      <c r="C18" s="7"/>
      <c r="D18" s="7"/>
      <c r="E18" s="7"/>
      <c r="F18" s="7"/>
      <c r="G18" s="7"/>
      <c r="H18" s="7"/>
      <c r="I18" s="7"/>
      <c r="J18" s="7"/>
      <c r="K18" s="8">
        <f>K10-K16</f>
        <v>445</v>
      </c>
    </row>
    <row r="20" spans="1:11" ht="16" thickBot="1" x14ac:dyDescent="0.25">
      <c r="A20" s="7" t="s">
        <v>13</v>
      </c>
      <c r="B20" s="2"/>
      <c r="C20" s="2"/>
      <c r="D20" s="2"/>
      <c r="E20" s="2"/>
      <c r="F20" s="2"/>
      <c r="G20" s="2"/>
      <c r="H20" s="2"/>
      <c r="I20" s="2"/>
      <c r="J20" s="2"/>
      <c r="K20" s="9">
        <f>K18+K3</f>
        <v>1040</v>
      </c>
    </row>
    <row r="21" spans="1:11" ht="16" thickTop="1" x14ac:dyDescent="0.2"/>
    <row r="23" spans="1:11" x14ac:dyDescent="0.2">
      <c r="A23" s="10" t="s">
        <v>20</v>
      </c>
      <c r="B23" s="11"/>
      <c r="C23" s="11"/>
      <c r="D23" s="11"/>
      <c r="E23" s="11"/>
      <c r="F23" s="11"/>
      <c r="G23" s="11"/>
      <c r="H23" s="11"/>
      <c r="I23" s="11"/>
      <c r="J23" s="11"/>
      <c r="K23" s="11"/>
    </row>
    <row r="24" spans="1:11" x14ac:dyDescent="0.2">
      <c r="A24" s="12" t="s">
        <v>26</v>
      </c>
      <c r="B24" s="12"/>
      <c r="C24" s="12"/>
      <c r="D24" s="12"/>
      <c r="E24" s="12"/>
      <c r="F24" s="12"/>
      <c r="G24" s="12"/>
      <c r="H24" s="12"/>
      <c r="I24" s="12"/>
      <c r="J24" s="12"/>
      <c r="K24" s="13">
        <v>434</v>
      </c>
    </row>
    <row r="25" spans="1:11" x14ac:dyDescent="0.2">
      <c r="A25" s="14" t="s">
        <v>25</v>
      </c>
      <c r="B25" s="14"/>
      <c r="C25" s="14"/>
      <c r="D25" s="14"/>
      <c r="E25" s="14"/>
      <c r="F25" s="14"/>
      <c r="G25" s="14"/>
      <c r="H25" s="14"/>
      <c r="I25" s="14"/>
      <c r="J25" s="14"/>
      <c r="K25" s="15">
        <v>150</v>
      </c>
    </row>
    <row r="27" spans="1:11" x14ac:dyDescent="0.2">
      <c r="A27" s="5" t="s">
        <v>24</v>
      </c>
      <c r="K27" s="6">
        <f>SUM(K20:K26)</f>
        <v>1624</v>
      </c>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
  <sheetViews>
    <sheetView workbookViewId="0">
      <selection activeCell="D25" sqref="D25"/>
    </sheetView>
  </sheetViews>
  <sheetFormatPr baseColWidth="10" defaultColWidth="8.83203125" defaultRowHeight="15" x14ac:dyDescent="0.2"/>
  <sheetData>
    <row r="1" spans="1:11" x14ac:dyDescent="0.2">
      <c r="A1" s="5" t="s">
        <v>11</v>
      </c>
      <c r="B1" s="5"/>
      <c r="C1" s="5"/>
      <c r="D1" s="5"/>
      <c r="E1" s="5"/>
      <c r="F1" s="5"/>
    </row>
    <row r="3" spans="1:11" x14ac:dyDescent="0.2">
      <c r="A3" s="5" t="s">
        <v>0</v>
      </c>
      <c r="K3" s="6">
        <v>250</v>
      </c>
    </row>
    <row r="5" spans="1:11" x14ac:dyDescent="0.2">
      <c r="A5" s="5" t="s">
        <v>1</v>
      </c>
    </row>
    <row r="6" spans="1:11" x14ac:dyDescent="0.2">
      <c r="A6" s="1" t="s">
        <v>2</v>
      </c>
      <c r="B6" s="1"/>
      <c r="C6" s="1"/>
      <c r="D6" s="1"/>
      <c r="E6" s="1"/>
      <c r="F6" s="1"/>
      <c r="G6" s="1"/>
      <c r="H6" s="1"/>
      <c r="I6" s="1"/>
      <c r="J6" s="1"/>
      <c r="K6" s="1">
        <v>185</v>
      </c>
    </row>
    <row r="7" spans="1:11" x14ac:dyDescent="0.2">
      <c r="A7" s="2" t="s">
        <v>3</v>
      </c>
      <c r="B7" s="2"/>
      <c r="C7" s="2"/>
      <c r="D7" s="2"/>
      <c r="E7" s="2"/>
      <c r="F7" s="2"/>
      <c r="G7" s="2"/>
      <c r="H7" s="2"/>
      <c r="I7" s="2"/>
      <c r="J7" s="2"/>
      <c r="K7" s="3">
        <v>90</v>
      </c>
    </row>
    <row r="8" spans="1:11" x14ac:dyDescent="0.2">
      <c r="A8" s="2" t="s">
        <v>14</v>
      </c>
      <c r="B8" s="2"/>
      <c r="C8" s="2"/>
      <c r="D8" s="2"/>
      <c r="E8" s="2"/>
      <c r="F8" s="2"/>
      <c r="G8" s="2"/>
      <c r="H8" s="2"/>
      <c r="I8" s="2"/>
      <c r="J8" s="2"/>
      <c r="K8" s="3"/>
    </row>
    <row r="9" spans="1:11" x14ac:dyDescent="0.2">
      <c r="A9" s="1" t="s">
        <v>4</v>
      </c>
      <c r="B9" s="1"/>
      <c r="C9" s="1"/>
      <c r="D9" s="1"/>
      <c r="E9" s="1"/>
      <c r="F9" s="1"/>
      <c r="G9" s="1"/>
      <c r="H9" s="1"/>
      <c r="I9" s="1"/>
      <c r="J9" s="1"/>
      <c r="K9" s="4">
        <v>400</v>
      </c>
    </row>
    <row r="10" spans="1:11" x14ac:dyDescent="0.2">
      <c r="A10" s="1" t="s">
        <v>5</v>
      </c>
      <c r="B10" s="1"/>
      <c r="C10" s="1"/>
      <c r="D10" s="1"/>
      <c r="E10" s="1"/>
      <c r="F10" s="1"/>
      <c r="G10" s="1"/>
      <c r="H10" s="1"/>
      <c r="I10" s="1"/>
      <c r="J10" s="1"/>
      <c r="K10" s="4">
        <v>180</v>
      </c>
    </row>
    <row r="11" spans="1:11" x14ac:dyDescent="0.2">
      <c r="A11" s="5" t="s">
        <v>6</v>
      </c>
      <c r="B11" s="5"/>
      <c r="C11" s="5"/>
      <c r="D11" s="5"/>
      <c r="E11" s="5"/>
      <c r="F11" s="5"/>
      <c r="G11" s="5"/>
      <c r="H11" s="5"/>
      <c r="I11" s="5"/>
      <c r="J11" s="5"/>
      <c r="K11" s="6">
        <f>K6+K7+K9+K10</f>
        <v>855</v>
      </c>
    </row>
    <row r="13" spans="1:11" x14ac:dyDescent="0.2">
      <c r="A13" s="5" t="s">
        <v>7</v>
      </c>
    </row>
    <row r="14" spans="1:11" x14ac:dyDescent="0.2">
      <c r="A14" s="1" t="s">
        <v>8</v>
      </c>
      <c r="B14" s="1"/>
      <c r="C14" s="1"/>
      <c r="D14" s="1"/>
      <c r="E14" s="1"/>
      <c r="F14" s="1"/>
      <c r="G14" s="1"/>
      <c r="H14" s="1"/>
      <c r="I14" s="1"/>
      <c r="J14" s="1"/>
      <c r="K14" s="4">
        <v>434</v>
      </c>
    </row>
    <row r="15" spans="1:11" x14ac:dyDescent="0.2">
      <c r="A15" s="1" t="s">
        <v>9</v>
      </c>
      <c r="B15" s="1"/>
      <c r="C15" s="1"/>
      <c r="D15" s="1"/>
      <c r="E15" s="1"/>
      <c r="F15" s="1"/>
      <c r="G15" s="1"/>
      <c r="H15" s="1"/>
      <c r="I15" s="1"/>
      <c r="J15" s="1"/>
      <c r="K15" s="4">
        <v>76</v>
      </c>
    </row>
    <row r="16" spans="1:11" x14ac:dyDescent="0.2">
      <c r="A16" s="5" t="s">
        <v>10</v>
      </c>
      <c r="K16" s="6">
        <f>K14+K15</f>
        <v>510</v>
      </c>
    </row>
    <row r="18" spans="1:11" x14ac:dyDescent="0.2">
      <c r="A18" s="7" t="s">
        <v>12</v>
      </c>
      <c r="B18" s="7"/>
      <c r="C18" s="7"/>
      <c r="D18" s="7"/>
      <c r="E18" s="7"/>
      <c r="F18" s="7"/>
      <c r="G18" s="7"/>
      <c r="H18" s="7"/>
      <c r="I18" s="7"/>
      <c r="J18" s="7"/>
      <c r="K18" s="8">
        <f>K11-K16</f>
        <v>345</v>
      </c>
    </row>
    <row r="20" spans="1:11" ht="16" thickBot="1" x14ac:dyDescent="0.25">
      <c r="A20" s="7" t="s">
        <v>13</v>
      </c>
      <c r="B20" s="2"/>
      <c r="C20" s="2"/>
      <c r="D20" s="2"/>
      <c r="E20" s="2"/>
      <c r="F20" s="2"/>
      <c r="G20" s="2"/>
      <c r="H20" s="2"/>
      <c r="I20" s="2"/>
      <c r="J20" s="2"/>
      <c r="K20" s="9">
        <f>K18+K3</f>
        <v>595</v>
      </c>
    </row>
    <row r="21" spans="1:11" ht="16" thickTop="1" x14ac:dyDescent="0.2"/>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2024-2025</vt:lpstr>
      <vt:lpstr>2023-2024</vt:lpstr>
      <vt:lpstr>2022-2023</vt:lpstr>
      <vt:lpstr>2021-2022</vt:lpstr>
      <vt:lpstr>2020-2021</vt:lpstr>
      <vt:lpstr>2019-2020</vt:lpstr>
      <vt:lpstr>2018-2019</vt:lpstr>
    </vt:vector>
  </TitlesOfParts>
  <Company>South Tees Hospitals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Webb Rachel (RTR) South Tees NHS Foundation Trust</dc:creator>
  <cp:lastModifiedBy>Steve Rundle</cp:lastModifiedBy>
  <cp:lastPrinted>2020-12-13T15:33:03Z</cp:lastPrinted>
  <dcterms:created xsi:type="dcterms:W3CDTF">2020-09-10T09:28:58Z</dcterms:created>
  <dcterms:modified xsi:type="dcterms:W3CDTF">2025-10-11T17:05:26Z</dcterms:modified>
</cp:coreProperties>
</file>